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分配表" sheetId="4" r:id="rId1"/>
  </sheets>
  <calcPr calcId="144525"/>
</workbook>
</file>

<file path=xl/sharedStrings.xml><?xml version="1.0" encoding="utf-8"?>
<sst xmlns="http://schemas.openxmlformats.org/spreadsheetml/2006/main" count="41" uniqueCount="35">
  <si>
    <t>2024年1月份失能、半失能特困人员护理补贴资金分配表</t>
  </si>
  <si>
    <t>单位：固原市原州区民政局</t>
  </si>
  <si>
    <t>序号</t>
  </si>
  <si>
    <t>名称</t>
  </si>
  <si>
    <t>享受补贴人数（人）</t>
  </si>
  <si>
    <t>全失能人数（人）</t>
  </si>
  <si>
    <t>补贴标准</t>
  </si>
  <si>
    <t>补贴金额（元）</t>
  </si>
  <si>
    <t>半失能人数（人）</t>
  </si>
  <si>
    <t>补贴
标准</t>
  </si>
  <si>
    <t>发放金额（元）</t>
  </si>
  <si>
    <t>备注</t>
  </si>
  <si>
    <t>合计</t>
  </si>
  <si>
    <t>城市</t>
  </si>
  <si>
    <t>农村</t>
  </si>
  <si>
    <t>官厅镇</t>
  </si>
  <si>
    <t>河川乡</t>
  </si>
  <si>
    <t>黄铎堡镇</t>
  </si>
  <si>
    <t>开城镇</t>
  </si>
  <si>
    <t>彭堡镇</t>
  </si>
  <si>
    <t>三营镇</t>
  </si>
  <si>
    <t>头营镇</t>
  </si>
  <si>
    <t>寨科乡</t>
  </si>
  <si>
    <t>张易镇</t>
  </si>
  <si>
    <t>中河乡</t>
  </si>
  <si>
    <t>炭山乡</t>
  </si>
  <si>
    <t>古雁办事处</t>
  </si>
  <si>
    <t>北塬办事处</t>
  </si>
  <si>
    <t>小计</t>
  </si>
  <si>
    <t>城区敬老院</t>
  </si>
  <si>
    <t>杨郎敬老院</t>
  </si>
  <si>
    <t>寨科敬老院</t>
  </si>
  <si>
    <t>分管领导：</t>
  </si>
  <si>
    <t>股室负责人：</t>
  </si>
  <si>
    <t>制表人：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</si>
</sst>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177" formatCode="0.00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b/>
      <sz val="9"/>
      <name val="仿宋_GB2312"/>
      <charset val="134"/>
    </font>
    <font>
      <sz val="10"/>
      <name val="仿宋_GB2312"/>
      <charset val="134"/>
    </font>
    <font>
      <sz val="8"/>
      <name val="仿宋_GB2312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29" fillId="0" borderId="0" applyProtection="0"/>
    <xf numFmtId="0" fontId="11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8" fillId="8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29" borderId="13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31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55">
    <cellStyle name="常规" xfId="0" builtinId="0"/>
    <cellStyle name="常规_花名册_3" xfId="1"/>
    <cellStyle name="常规_Sheet1" xfId="2"/>
    <cellStyle name="常规 2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常规_花名册_1" xfId="14"/>
    <cellStyle name="60% - 强调文字颜色 5" xfId="15" builtinId="48"/>
    <cellStyle name="强调文字颜色 2" xfId="16" builtinId="33"/>
    <cellStyle name="常规_存折号" xfId="17"/>
    <cellStyle name="60% - 强调文字颜色 1" xfId="18" builtinId="32"/>
    <cellStyle name="60% - 强调文字颜色 4" xfId="19" builtinId="44"/>
    <cellStyle name="计算" xfId="20" builtinId="22"/>
    <cellStyle name="强调文字颜色 1" xfId="21" builtinId="29"/>
    <cellStyle name="适中" xfId="22" builtinId="28"/>
    <cellStyle name="常规_花名册" xfId="23"/>
    <cellStyle name="20% - 强调文字颜色 5" xfId="24" builtinId="46"/>
    <cellStyle name="好" xfId="25" builtinId="26"/>
    <cellStyle name="20% - 强调文字颜色 1" xfId="26" builtinId="30"/>
    <cellStyle name="汇总" xfId="27" builtinId="25"/>
    <cellStyle name="差" xfId="28" builtinId="27"/>
    <cellStyle name="检查单元格" xfId="29" builtinId="23"/>
    <cellStyle name="输出" xfId="30" builtinId="21"/>
    <cellStyle name="标题 1" xfId="31" builtinId="16"/>
    <cellStyle name="解释性文本" xfId="32" builtinId="53"/>
    <cellStyle name="20% - 强调文字颜色 2" xfId="33" builtinId="34"/>
    <cellStyle name="标题 4" xfId="34" builtinId="19"/>
    <cellStyle name="货币[0]" xfId="35" builtinId="7"/>
    <cellStyle name="40% - 强调文字颜色 4" xfId="36" builtinId="43"/>
    <cellStyle name="千位分隔" xfId="37" builtinId="3"/>
    <cellStyle name="已访问的超链接" xfId="38" builtinId="9"/>
    <cellStyle name="标题" xfId="39" builtinId="15"/>
    <cellStyle name="40% - 强调文字颜色 2" xfId="40" builtinId="35"/>
    <cellStyle name="警告文本" xfId="41" builtinId="11"/>
    <cellStyle name="60% - 强调文字颜色 3" xfId="42" builtinId="40"/>
    <cellStyle name="注释" xfId="43" builtinId="10"/>
    <cellStyle name="20% - 强调文字颜色 6" xfId="44" builtinId="50"/>
    <cellStyle name="强调文字颜色 5" xfId="45" builtinId="45"/>
    <cellStyle name="40% - 强调文字颜色 6" xfId="46" builtinId="51"/>
    <cellStyle name="超链接" xfId="47" builtinId="8"/>
    <cellStyle name="千位分隔[0]" xfId="48" builtinId="6"/>
    <cellStyle name="标题 2" xfId="49" builtinId="17"/>
    <cellStyle name="40% - 强调文字颜色 5" xfId="50" builtinId="47"/>
    <cellStyle name="标题 3" xfId="51" builtinId="18"/>
    <cellStyle name="强调文字颜色 6" xfId="52" builtinId="49"/>
    <cellStyle name="40% - 强调文字颜色 1" xfId="53" builtinId="31"/>
    <cellStyle name="链接单元格" xfId="54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workbookViewId="0">
      <selection activeCell="H11" sqref="H11"/>
    </sheetView>
  </sheetViews>
  <sheetFormatPr defaultColWidth="9" defaultRowHeight="15.75"/>
  <cols>
    <col min="1" max="1" width="5.66666666666667" style="1" customWidth="1"/>
    <col min="2" max="2" width="10.8916666666667" style="1" customWidth="1"/>
    <col min="3" max="4" width="5.66666666666667" style="1" customWidth="1"/>
    <col min="5" max="5" width="6.44166666666667" style="1" customWidth="1"/>
    <col min="6" max="6" width="7.225" style="1" customWidth="1"/>
    <col min="7" max="7" width="9.10833333333333" style="1" customWidth="1"/>
    <col min="8" max="8" width="11" style="1" customWidth="1"/>
    <col min="9" max="9" width="6.44166666666667" style="1" customWidth="1"/>
    <col min="10" max="10" width="8.33333333333333" style="1" customWidth="1"/>
    <col min="11" max="11" width="11.775" style="1" customWidth="1"/>
    <col min="12" max="12" width="13.225" style="1" customWidth="1"/>
    <col min="13" max="13" width="11.1083333333333" style="1" customWidth="1"/>
    <col min="14" max="14" width="12.775" style="1" customWidth="1"/>
    <col min="15" max="15" width="7.10833333333333" style="1" customWidth="1"/>
    <col min="16" max="16384" width="9" style="1"/>
  </cols>
  <sheetData>
    <row r="1" s="1" customFormat="1" ht="31.0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19.95" customHeight="1" spans="1:15">
      <c r="A2" s="4" t="s">
        <v>1</v>
      </c>
      <c r="B2" s="4"/>
      <c r="C2" s="4"/>
      <c r="D2" s="4"/>
      <c r="E2" s="4"/>
      <c r="F2" s="15"/>
      <c r="G2" s="15"/>
      <c r="H2" s="15"/>
      <c r="I2" s="15"/>
      <c r="J2" s="15"/>
      <c r="K2" s="15"/>
      <c r="L2" s="27"/>
      <c r="M2" s="27"/>
      <c r="N2" s="27"/>
      <c r="O2" s="27"/>
    </row>
    <row r="3" s="1" customFormat="1" ht="34.05" customHeight="1" spans="1:15">
      <c r="A3" s="5" t="s">
        <v>2</v>
      </c>
      <c r="B3" s="5" t="s">
        <v>3</v>
      </c>
      <c r="C3" s="6" t="s">
        <v>4</v>
      </c>
      <c r="D3" s="6"/>
      <c r="E3" s="6"/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7</v>
      </c>
      <c r="L3" s="6" t="s">
        <v>10</v>
      </c>
      <c r="M3" s="6"/>
      <c r="N3" s="6"/>
      <c r="O3" s="32" t="s">
        <v>11</v>
      </c>
    </row>
    <row r="4" s="1" customFormat="1" ht="30" customHeight="1" spans="1:15">
      <c r="A4" s="7"/>
      <c r="B4" s="7"/>
      <c r="C4" s="8" t="s">
        <v>12</v>
      </c>
      <c r="D4" s="8" t="s">
        <v>13</v>
      </c>
      <c r="E4" s="6" t="s">
        <v>14</v>
      </c>
      <c r="F4" s="17"/>
      <c r="G4" s="17"/>
      <c r="H4" s="17"/>
      <c r="I4" s="17"/>
      <c r="J4" s="17"/>
      <c r="K4" s="17"/>
      <c r="L4" s="6" t="s">
        <v>12</v>
      </c>
      <c r="M4" s="6" t="s">
        <v>13</v>
      </c>
      <c r="N4" s="6" t="s">
        <v>14</v>
      </c>
      <c r="O4" s="33"/>
    </row>
    <row r="5" s="2" customFormat="1" ht="18" customHeight="1" spans="1:15">
      <c r="A5" s="9">
        <v>1</v>
      </c>
      <c r="B5" s="10" t="s">
        <v>15</v>
      </c>
      <c r="C5" s="11">
        <f t="shared" ref="C5:C17" si="0">F5+I5</f>
        <v>10</v>
      </c>
      <c r="D5" s="10">
        <v>0</v>
      </c>
      <c r="E5" s="11">
        <f t="shared" ref="E5:E9" si="1">F5+I5</f>
        <v>10</v>
      </c>
      <c r="F5" s="11">
        <v>6</v>
      </c>
      <c r="G5" s="18">
        <v>120</v>
      </c>
      <c r="H5" s="18">
        <f t="shared" ref="H5:H15" si="2">F5*G5</f>
        <v>720</v>
      </c>
      <c r="I5" s="28">
        <v>4</v>
      </c>
      <c r="J5" s="18">
        <v>120</v>
      </c>
      <c r="K5" s="18">
        <f t="shared" ref="K5:K16" si="3">I5*J5</f>
        <v>480</v>
      </c>
      <c r="L5" s="18">
        <f t="shared" ref="L5:L17" si="4">H5+K5</f>
        <v>1200</v>
      </c>
      <c r="M5" s="18">
        <f t="shared" ref="M5:M17" si="5">D5*120</f>
        <v>0</v>
      </c>
      <c r="N5" s="18">
        <f t="shared" ref="N5:N15" si="6">E5*120</f>
        <v>1200</v>
      </c>
      <c r="O5" s="18"/>
    </row>
    <row r="6" s="2" customFormat="1" ht="18" customHeight="1" spans="1:15">
      <c r="A6" s="9">
        <v>2</v>
      </c>
      <c r="B6" s="10" t="s">
        <v>16</v>
      </c>
      <c r="C6" s="11">
        <f t="shared" si="0"/>
        <v>4</v>
      </c>
      <c r="D6" s="10">
        <v>0</v>
      </c>
      <c r="E6" s="11">
        <f t="shared" si="1"/>
        <v>4</v>
      </c>
      <c r="F6" s="11">
        <v>2</v>
      </c>
      <c r="G6" s="18">
        <v>120</v>
      </c>
      <c r="H6" s="18">
        <f t="shared" si="2"/>
        <v>240</v>
      </c>
      <c r="I6" s="28">
        <v>2</v>
      </c>
      <c r="J6" s="18">
        <v>120</v>
      </c>
      <c r="K6" s="18">
        <f t="shared" si="3"/>
        <v>240</v>
      </c>
      <c r="L6" s="18">
        <f t="shared" si="4"/>
        <v>480</v>
      </c>
      <c r="M6" s="18">
        <f t="shared" si="5"/>
        <v>0</v>
      </c>
      <c r="N6" s="18">
        <f t="shared" si="6"/>
        <v>480</v>
      </c>
      <c r="O6" s="18"/>
    </row>
    <row r="7" s="2" customFormat="1" ht="18" customHeight="1" spans="1:15">
      <c r="A7" s="9">
        <v>3</v>
      </c>
      <c r="B7" s="10" t="s">
        <v>17</v>
      </c>
      <c r="C7" s="11">
        <f t="shared" si="0"/>
        <v>9</v>
      </c>
      <c r="D7" s="10">
        <v>0</v>
      </c>
      <c r="E7" s="11">
        <f t="shared" si="1"/>
        <v>9</v>
      </c>
      <c r="F7" s="11">
        <v>3</v>
      </c>
      <c r="G7" s="18">
        <v>120</v>
      </c>
      <c r="H7" s="18">
        <f t="shared" si="2"/>
        <v>360</v>
      </c>
      <c r="I7" s="28">
        <v>6</v>
      </c>
      <c r="J7" s="18">
        <v>120</v>
      </c>
      <c r="K7" s="18">
        <f t="shared" si="3"/>
        <v>720</v>
      </c>
      <c r="L7" s="18">
        <f t="shared" si="4"/>
        <v>1080</v>
      </c>
      <c r="M7" s="18">
        <f t="shared" si="5"/>
        <v>0</v>
      </c>
      <c r="N7" s="18">
        <f t="shared" si="6"/>
        <v>1080</v>
      </c>
      <c r="O7" s="18"/>
    </row>
    <row r="8" s="2" customFormat="1" ht="18" customHeight="1" spans="1:15">
      <c r="A8" s="9">
        <v>4</v>
      </c>
      <c r="B8" s="10" t="s">
        <v>18</v>
      </c>
      <c r="C8" s="11">
        <f t="shared" si="0"/>
        <v>9</v>
      </c>
      <c r="D8" s="10">
        <v>0</v>
      </c>
      <c r="E8" s="11">
        <f t="shared" si="1"/>
        <v>9</v>
      </c>
      <c r="F8" s="11">
        <v>3</v>
      </c>
      <c r="G8" s="18">
        <v>120</v>
      </c>
      <c r="H8" s="18">
        <f t="shared" si="2"/>
        <v>360</v>
      </c>
      <c r="I8" s="28">
        <v>6</v>
      </c>
      <c r="J8" s="18">
        <v>120</v>
      </c>
      <c r="K8" s="18">
        <f t="shared" si="3"/>
        <v>720</v>
      </c>
      <c r="L8" s="18">
        <f t="shared" si="4"/>
        <v>1080</v>
      </c>
      <c r="M8" s="18">
        <f t="shared" si="5"/>
        <v>0</v>
      </c>
      <c r="N8" s="18">
        <f t="shared" si="6"/>
        <v>1080</v>
      </c>
      <c r="O8" s="18"/>
    </row>
    <row r="9" s="2" customFormat="1" ht="18" customHeight="1" spans="1:15">
      <c r="A9" s="9">
        <v>5</v>
      </c>
      <c r="B9" s="10" t="s">
        <v>19</v>
      </c>
      <c r="C9" s="11">
        <f t="shared" si="0"/>
        <v>7</v>
      </c>
      <c r="D9" s="10">
        <v>0</v>
      </c>
      <c r="E9" s="11">
        <f t="shared" si="1"/>
        <v>7</v>
      </c>
      <c r="F9" s="11">
        <v>0</v>
      </c>
      <c r="G9" s="18">
        <v>120</v>
      </c>
      <c r="H9" s="18">
        <f t="shared" si="2"/>
        <v>0</v>
      </c>
      <c r="I9" s="28">
        <v>7</v>
      </c>
      <c r="J9" s="18">
        <v>120</v>
      </c>
      <c r="K9" s="18">
        <f t="shared" si="3"/>
        <v>840</v>
      </c>
      <c r="L9" s="18">
        <f t="shared" si="4"/>
        <v>840</v>
      </c>
      <c r="M9" s="18">
        <f t="shared" si="5"/>
        <v>0</v>
      </c>
      <c r="N9" s="18">
        <f t="shared" si="6"/>
        <v>840</v>
      </c>
      <c r="O9" s="18"/>
    </row>
    <row r="10" s="2" customFormat="1" ht="18" customHeight="1" spans="1:15">
      <c r="A10" s="9">
        <v>6</v>
      </c>
      <c r="B10" s="10" t="s">
        <v>20</v>
      </c>
      <c r="C10" s="11">
        <f t="shared" si="0"/>
        <v>8</v>
      </c>
      <c r="D10" s="10">
        <v>0</v>
      </c>
      <c r="E10" s="11">
        <v>8</v>
      </c>
      <c r="F10" s="11">
        <v>3</v>
      </c>
      <c r="G10" s="18">
        <v>120</v>
      </c>
      <c r="H10" s="18">
        <f t="shared" si="2"/>
        <v>360</v>
      </c>
      <c r="I10" s="28">
        <v>5</v>
      </c>
      <c r="J10" s="18">
        <v>120</v>
      </c>
      <c r="K10" s="18">
        <f t="shared" si="3"/>
        <v>600</v>
      </c>
      <c r="L10" s="18">
        <f t="shared" si="4"/>
        <v>960</v>
      </c>
      <c r="M10" s="18">
        <f t="shared" si="5"/>
        <v>0</v>
      </c>
      <c r="N10" s="18">
        <f t="shared" si="6"/>
        <v>960</v>
      </c>
      <c r="O10" s="18"/>
    </row>
    <row r="11" s="2" customFormat="1" ht="18" customHeight="1" spans="1:15">
      <c r="A11" s="9">
        <v>7</v>
      </c>
      <c r="B11" s="10" t="s">
        <v>21</v>
      </c>
      <c r="C11" s="11">
        <f t="shared" si="0"/>
        <v>24</v>
      </c>
      <c r="D11" s="10">
        <v>0</v>
      </c>
      <c r="E11" s="11">
        <f t="shared" ref="E11:E15" si="7">F11+I11</f>
        <v>24</v>
      </c>
      <c r="F11" s="19">
        <v>13</v>
      </c>
      <c r="G11" s="18">
        <v>120</v>
      </c>
      <c r="H11" s="18">
        <f t="shared" si="2"/>
        <v>1560</v>
      </c>
      <c r="I11" s="28">
        <v>11</v>
      </c>
      <c r="J11" s="18">
        <v>120</v>
      </c>
      <c r="K11" s="18">
        <f t="shared" si="3"/>
        <v>1320</v>
      </c>
      <c r="L11" s="18">
        <f t="shared" si="4"/>
        <v>2880</v>
      </c>
      <c r="M11" s="18">
        <f t="shared" si="5"/>
        <v>0</v>
      </c>
      <c r="N11" s="18">
        <f t="shared" si="6"/>
        <v>2880</v>
      </c>
      <c r="O11" s="18"/>
    </row>
    <row r="12" s="2" customFormat="1" ht="18" customHeight="1" spans="1:15">
      <c r="A12" s="9">
        <v>8</v>
      </c>
      <c r="B12" s="10" t="s">
        <v>22</v>
      </c>
      <c r="C12" s="11">
        <f t="shared" si="0"/>
        <v>1</v>
      </c>
      <c r="D12" s="10">
        <v>0</v>
      </c>
      <c r="E12" s="11">
        <f t="shared" si="7"/>
        <v>1</v>
      </c>
      <c r="F12" s="11">
        <v>0</v>
      </c>
      <c r="G12" s="18">
        <v>120</v>
      </c>
      <c r="H12" s="18">
        <f t="shared" si="2"/>
        <v>0</v>
      </c>
      <c r="I12" s="28">
        <v>1</v>
      </c>
      <c r="J12" s="18">
        <v>120</v>
      </c>
      <c r="K12" s="18">
        <f t="shared" si="3"/>
        <v>120</v>
      </c>
      <c r="L12" s="18">
        <f t="shared" si="4"/>
        <v>120</v>
      </c>
      <c r="M12" s="18">
        <f t="shared" si="5"/>
        <v>0</v>
      </c>
      <c r="N12" s="18">
        <f t="shared" si="6"/>
        <v>120</v>
      </c>
      <c r="O12" s="18"/>
    </row>
    <row r="13" s="2" customFormat="1" ht="18" customHeight="1" spans="1:15">
      <c r="A13" s="9">
        <v>9</v>
      </c>
      <c r="B13" s="10" t="s">
        <v>23</v>
      </c>
      <c r="C13" s="11">
        <f t="shared" si="0"/>
        <v>10</v>
      </c>
      <c r="D13" s="10">
        <v>0</v>
      </c>
      <c r="E13" s="11">
        <f t="shared" si="7"/>
        <v>10</v>
      </c>
      <c r="F13" s="11">
        <v>1</v>
      </c>
      <c r="G13" s="18">
        <v>120</v>
      </c>
      <c r="H13" s="18">
        <f t="shared" si="2"/>
        <v>120</v>
      </c>
      <c r="I13" s="28">
        <v>9</v>
      </c>
      <c r="J13" s="18">
        <v>120</v>
      </c>
      <c r="K13" s="18">
        <f t="shared" si="3"/>
        <v>1080</v>
      </c>
      <c r="L13" s="18">
        <f t="shared" si="4"/>
        <v>1200</v>
      </c>
      <c r="M13" s="18">
        <f t="shared" si="5"/>
        <v>0</v>
      </c>
      <c r="N13" s="18">
        <f t="shared" si="6"/>
        <v>1200</v>
      </c>
      <c r="O13" s="18"/>
    </row>
    <row r="14" s="2" customFormat="1" ht="18" customHeight="1" spans="1:15">
      <c r="A14" s="9">
        <v>10</v>
      </c>
      <c r="B14" s="10" t="s">
        <v>24</v>
      </c>
      <c r="C14" s="11">
        <f t="shared" si="0"/>
        <v>4</v>
      </c>
      <c r="D14" s="10">
        <v>0</v>
      </c>
      <c r="E14" s="11">
        <f t="shared" si="7"/>
        <v>4</v>
      </c>
      <c r="F14" s="11">
        <v>3</v>
      </c>
      <c r="G14" s="18">
        <v>120</v>
      </c>
      <c r="H14" s="18">
        <f t="shared" si="2"/>
        <v>360</v>
      </c>
      <c r="I14" s="28">
        <v>1</v>
      </c>
      <c r="J14" s="18">
        <v>120</v>
      </c>
      <c r="K14" s="18">
        <f t="shared" si="3"/>
        <v>120</v>
      </c>
      <c r="L14" s="18">
        <f t="shared" si="4"/>
        <v>480</v>
      </c>
      <c r="M14" s="18">
        <f t="shared" si="5"/>
        <v>0</v>
      </c>
      <c r="N14" s="18">
        <f t="shared" si="6"/>
        <v>480</v>
      </c>
      <c r="O14" s="18"/>
    </row>
    <row r="15" s="2" customFormat="1" ht="18" customHeight="1" spans="1:15">
      <c r="A15" s="9">
        <v>11</v>
      </c>
      <c r="B15" s="10" t="s">
        <v>25</v>
      </c>
      <c r="C15" s="11">
        <f t="shared" si="0"/>
        <v>1</v>
      </c>
      <c r="D15" s="10">
        <v>0</v>
      </c>
      <c r="E15" s="11">
        <f t="shared" si="7"/>
        <v>1</v>
      </c>
      <c r="F15" s="11">
        <v>0</v>
      </c>
      <c r="G15" s="18">
        <v>120</v>
      </c>
      <c r="H15" s="18">
        <f t="shared" si="2"/>
        <v>0</v>
      </c>
      <c r="I15" s="28">
        <v>1</v>
      </c>
      <c r="J15" s="18">
        <v>120</v>
      </c>
      <c r="K15" s="18">
        <f t="shared" si="3"/>
        <v>120</v>
      </c>
      <c r="L15" s="18">
        <f t="shared" si="4"/>
        <v>120</v>
      </c>
      <c r="M15" s="18">
        <f t="shared" si="5"/>
        <v>0</v>
      </c>
      <c r="N15" s="18">
        <f t="shared" si="6"/>
        <v>120</v>
      </c>
      <c r="O15" s="18"/>
    </row>
    <row r="16" s="2" customFormat="1" ht="18" customHeight="1" spans="1:15">
      <c r="A16" s="9">
        <v>12</v>
      </c>
      <c r="B16" s="10" t="s">
        <v>26</v>
      </c>
      <c r="C16" s="11">
        <f t="shared" si="0"/>
        <v>2</v>
      </c>
      <c r="D16" s="10">
        <f>C16</f>
        <v>2</v>
      </c>
      <c r="E16" s="11">
        <v>0</v>
      </c>
      <c r="F16" s="11">
        <v>0</v>
      </c>
      <c r="G16" s="18">
        <v>120</v>
      </c>
      <c r="H16" s="18">
        <f>F16*G16*2</f>
        <v>0</v>
      </c>
      <c r="I16" s="28">
        <v>2</v>
      </c>
      <c r="J16" s="18">
        <v>120</v>
      </c>
      <c r="K16" s="18">
        <f t="shared" si="3"/>
        <v>240</v>
      </c>
      <c r="L16" s="18">
        <f t="shared" si="4"/>
        <v>240</v>
      </c>
      <c r="M16" s="18">
        <f t="shared" si="5"/>
        <v>240</v>
      </c>
      <c r="N16" s="18">
        <f>E16*120*2</f>
        <v>0</v>
      </c>
      <c r="O16" s="18"/>
    </row>
    <row r="17" s="2" customFormat="1" ht="18" customHeight="1" spans="1:15">
      <c r="A17" s="9">
        <v>13</v>
      </c>
      <c r="B17" s="10" t="s">
        <v>27</v>
      </c>
      <c r="C17" s="11">
        <f t="shared" si="0"/>
        <v>1</v>
      </c>
      <c r="D17" s="10">
        <f>C17</f>
        <v>1</v>
      </c>
      <c r="E17" s="11">
        <v>0</v>
      </c>
      <c r="F17" s="11">
        <v>1</v>
      </c>
      <c r="G17" s="18">
        <v>120</v>
      </c>
      <c r="H17" s="18">
        <f t="shared" ref="H17:H21" si="8">F17*G17</f>
        <v>120</v>
      </c>
      <c r="I17" s="28">
        <v>0</v>
      </c>
      <c r="J17" s="18">
        <v>120</v>
      </c>
      <c r="K17" s="18">
        <f>I17*J17*2</f>
        <v>0</v>
      </c>
      <c r="L17" s="18">
        <f t="shared" si="4"/>
        <v>120</v>
      </c>
      <c r="M17" s="18">
        <f t="shared" si="5"/>
        <v>120</v>
      </c>
      <c r="N17" s="18">
        <f>E17*120*2</f>
        <v>0</v>
      </c>
      <c r="O17" s="18"/>
    </row>
    <row r="18" s="2" customFormat="1" ht="18" customHeight="1" spans="1:15">
      <c r="A18" s="9"/>
      <c r="B18" s="8" t="s">
        <v>28</v>
      </c>
      <c r="C18" s="12">
        <f t="shared" ref="C18:F18" si="9">SUM(C5:C17)</f>
        <v>90</v>
      </c>
      <c r="D18" s="8">
        <f t="shared" si="9"/>
        <v>3</v>
      </c>
      <c r="E18" s="8">
        <f t="shared" si="9"/>
        <v>87</v>
      </c>
      <c r="F18" s="12">
        <f t="shared" si="9"/>
        <v>35</v>
      </c>
      <c r="G18" s="20"/>
      <c r="H18" s="20">
        <f t="shared" ref="H18:N18" si="10">SUM(H5:H17)</f>
        <v>4200</v>
      </c>
      <c r="I18" s="29">
        <f t="shared" si="10"/>
        <v>55</v>
      </c>
      <c r="J18" s="20"/>
      <c r="K18" s="20">
        <f t="shared" si="10"/>
        <v>6600</v>
      </c>
      <c r="L18" s="20">
        <f t="shared" si="10"/>
        <v>10800</v>
      </c>
      <c r="M18" s="20">
        <f t="shared" si="10"/>
        <v>360</v>
      </c>
      <c r="N18" s="20">
        <f t="shared" si="10"/>
        <v>10440</v>
      </c>
      <c r="O18" s="20"/>
    </row>
    <row r="19" s="2" customFormat="1" ht="24" customHeight="1" spans="1:15">
      <c r="A19" s="9">
        <v>1</v>
      </c>
      <c r="B19" s="10" t="s">
        <v>29</v>
      </c>
      <c r="C19" s="11">
        <v>96</v>
      </c>
      <c r="D19" s="10">
        <v>20</v>
      </c>
      <c r="E19" s="11">
        <v>76</v>
      </c>
      <c r="F19" s="21">
        <v>24</v>
      </c>
      <c r="G19" s="22">
        <v>1313</v>
      </c>
      <c r="H19" s="22">
        <f>F19*1313</f>
        <v>31512</v>
      </c>
      <c r="I19" s="30">
        <v>72</v>
      </c>
      <c r="J19" s="22">
        <v>788</v>
      </c>
      <c r="K19" s="22">
        <f>I19*788</f>
        <v>56736</v>
      </c>
      <c r="L19" s="18">
        <v>88248</v>
      </c>
      <c r="M19" s="18">
        <v>18385</v>
      </c>
      <c r="N19" s="18">
        <v>69863</v>
      </c>
      <c r="O19" s="34"/>
    </row>
    <row r="20" s="2" customFormat="1" ht="18" customHeight="1" spans="1:15">
      <c r="A20" s="9">
        <v>2</v>
      </c>
      <c r="B20" s="10" t="s">
        <v>30</v>
      </c>
      <c r="C20" s="11">
        <f>F20+I20</f>
        <v>10</v>
      </c>
      <c r="D20" s="10">
        <v>0</v>
      </c>
      <c r="E20" s="11">
        <v>10</v>
      </c>
      <c r="F20" s="21">
        <v>1</v>
      </c>
      <c r="G20" s="22">
        <v>1313</v>
      </c>
      <c r="H20" s="22">
        <f t="shared" si="8"/>
        <v>1313</v>
      </c>
      <c r="I20" s="30">
        <v>9</v>
      </c>
      <c r="J20" s="22">
        <v>788</v>
      </c>
      <c r="K20" s="22">
        <f>I20*J20</f>
        <v>7092</v>
      </c>
      <c r="L20" s="18">
        <f>H20+K20</f>
        <v>8405</v>
      </c>
      <c r="M20" s="18">
        <v>0</v>
      </c>
      <c r="N20" s="18">
        <v>8405</v>
      </c>
      <c r="O20" s="18"/>
    </row>
    <row r="21" s="2" customFormat="1" ht="18" customHeight="1" spans="1:15">
      <c r="A21" s="9">
        <v>3</v>
      </c>
      <c r="B21" s="10" t="s">
        <v>31</v>
      </c>
      <c r="C21" s="11">
        <v>16</v>
      </c>
      <c r="D21" s="10">
        <v>2</v>
      </c>
      <c r="E21" s="11">
        <v>14</v>
      </c>
      <c r="F21" s="21">
        <v>4</v>
      </c>
      <c r="G21" s="22">
        <v>1313</v>
      </c>
      <c r="H21" s="22">
        <f t="shared" si="8"/>
        <v>5252</v>
      </c>
      <c r="I21" s="30">
        <v>12</v>
      </c>
      <c r="J21" s="22">
        <v>788</v>
      </c>
      <c r="K21" s="22">
        <f>I21*J21</f>
        <v>9456</v>
      </c>
      <c r="L21" s="18">
        <f>H21+K21</f>
        <v>14708</v>
      </c>
      <c r="M21" s="18">
        <v>2101</v>
      </c>
      <c r="N21" s="18">
        <v>12607</v>
      </c>
      <c r="O21" s="18"/>
    </row>
    <row r="22" s="2" customFormat="1" ht="18" customHeight="1" spans="1:15">
      <c r="A22" s="9"/>
      <c r="B22" s="8" t="s">
        <v>28</v>
      </c>
      <c r="C22" s="12">
        <f t="shared" ref="C22:F22" si="11">SUM(C19:C21)</f>
        <v>122</v>
      </c>
      <c r="D22" s="8">
        <f t="shared" si="11"/>
        <v>22</v>
      </c>
      <c r="E22" s="8">
        <f t="shared" si="11"/>
        <v>100</v>
      </c>
      <c r="F22" s="23">
        <f t="shared" si="11"/>
        <v>29</v>
      </c>
      <c r="G22" s="24"/>
      <c r="H22" s="24">
        <f t="shared" ref="H22:N22" si="12">SUM(H19:H21)</f>
        <v>38077</v>
      </c>
      <c r="I22" s="31">
        <f t="shared" si="12"/>
        <v>93</v>
      </c>
      <c r="J22" s="24"/>
      <c r="K22" s="24">
        <f t="shared" si="12"/>
        <v>73284</v>
      </c>
      <c r="L22" s="20">
        <f t="shared" si="12"/>
        <v>111361</v>
      </c>
      <c r="M22" s="20">
        <f t="shared" si="12"/>
        <v>20486</v>
      </c>
      <c r="N22" s="20">
        <f t="shared" si="12"/>
        <v>90875</v>
      </c>
      <c r="O22" s="20"/>
    </row>
    <row r="23" s="2" customFormat="1" ht="18" customHeight="1" spans="1:15">
      <c r="A23" s="13"/>
      <c r="B23" s="8" t="s">
        <v>12</v>
      </c>
      <c r="C23" s="12">
        <f t="shared" ref="C23:F23" si="13">C18+C22</f>
        <v>212</v>
      </c>
      <c r="D23" s="8">
        <f t="shared" si="13"/>
        <v>25</v>
      </c>
      <c r="E23" s="8">
        <f t="shared" si="13"/>
        <v>187</v>
      </c>
      <c r="F23" s="23">
        <f t="shared" si="13"/>
        <v>64</v>
      </c>
      <c r="G23" s="25"/>
      <c r="H23" s="25">
        <f t="shared" ref="H23:N23" si="14">H18+H22</f>
        <v>42277</v>
      </c>
      <c r="I23" s="23">
        <f t="shared" si="14"/>
        <v>148</v>
      </c>
      <c r="J23" s="25"/>
      <c r="K23" s="25">
        <f t="shared" si="14"/>
        <v>79884</v>
      </c>
      <c r="L23" s="25">
        <f t="shared" si="14"/>
        <v>122161</v>
      </c>
      <c r="M23" s="24">
        <f t="shared" si="14"/>
        <v>20846</v>
      </c>
      <c r="N23" s="24">
        <f t="shared" si="14"/>
        <v>101315</v>
      </c>
      <c r="O23" s="20"/>
    </row>
    <row r="24" s="1" customFormat="1" spans="2:15">
      <c r="B24" s="14" t="s">
        <v>32</v>
      </c>
      <c r="C24" s="14"/>
      <c r="D24" s="14"/>
      <c r="E24" s="14"/>
      <c r="F24" s="26" t="s">
        <v>33</v>
      </c>
      <c r="G24" s="26"/>
      <c r="H24" s="26"/>
      <c r="I24" s="26"/>
      <c r="J24" s="14"/>
      <c r="K24" s="14"/>
      <c r="L24" s="26" t="s">
        <v>34</v>
      </c>
      <c r="M24" s="26"/>
      <c r="N24" s="26"/>
      <c r="O24" s="26"/>
    </row>
    <row r="25" s="1" customFormat="1" spans="2:15">
      <c r="B25" s="14"/>
      <c r="C25" s="14"/>
      <c r="D25" s="14"/>
      <c r="E25" s="14"/>
      <c r="F25" s="26"/>
      <c r="G25" s="26"/>
      <c r="H25" s="26"/>
      <c r="I25" s="26"/>
      <c r="J25" s="14"/>
      <c r="K25" s="14"/>
      <c r="L25" s="26"/>
      <c r="M25" s="26"/>
      <c r="N25" s="26"/>
      <c r="O25" s="26"/>
    </row>
    <row r="26" spans="13:15">
      <c r="M26" s="35"/>
      <c r="N26" s="36"/>
      <c r="O26" s="36"/>
    </row>
    <row r="27" spans="13:15">
      <c r="M27" s="36"/>
      <c r="N27" s="36"/>
      <c r="O27" s="36"/>
    </row>
  </sheetData>
  <mergeCells count="18">
    <mergeCell ref="A1:O1"/>
    <mergeCell ref="A2:E2"/>
    <mergeCell ref="L2:O2"/>
    <mergeCell ref="C3:E3"/>
    <mergeCell ref="L3:N3"/>
    <mergeCell ref="A3:A4"/>
    <mergeCell ref="B3:B4"/>
    <mergeCell ref="F3:F4"/>
    <mergeCell ref="G3:G4"/>
    <mergeCell ref="H3:H4"/>
    <mergeCell ref="I3:I4"/>
    <mergeCell ref="J3:J4"/>
    <mergeCell ref="K3:K4"/>
    <mergeCell ref="O3:O4"/>
    <mergeCell ref="B24:E25"/>
    <mergeCell ref="F24:I25"/>
    <mergeCell ref="L24:O25"/>
    <mergeCell ref="M26:O27"/>
  </mergeCell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admin15</cp:lastModifiedBy>
  <dcterms:created xsi:type="dcterms:W3CDTF">2023-12-27T21:02:00Z</dcterms:created>
  <dcterms:modified xsi:type="dcterms:W3CDTF">2024-01-23T09:31:22Z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16834A32EB854279EA16AF654521037E</vt:lpwstr>
  </property>
  <property fmtid="{D5CDD505-2E9C-101B-9397-08002B2CF9AE}" pid="3" name="KSOProductBuildVer">
    <vt:lpwstr>2052-11.8.2.1120</vt:lpwstr>
  </property>
</Properties>
</file>