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80" tabRatio="793" activeTab="0"/>
  </bookViews>
  <sheets>
    <sheet name="分配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<sst xmlns="http://schemas.openxmlformats.org/spreadsheetml/2006/main" count="41" uniqueCount="35">
  <si>
    <t>2024年2月份失能、半失能特困人员护理补贴资金分配表</t>
  </si>
  <si>
    <t>单位：固原市原州区民政局</t>
  </si>
  <si>
    <t>序号</t>
  </si>
  <si>
    <t>名称</t>
  </si>
  <si>
    <t>享受补贴人数（人）</t>
  </si>
  <si>
    <t>全失能人数（人）</t>
  </si>
  <si>
    <t>补贴标准</t>
  </si>
  <si>
    <t>补贴金额（元）</t>
  </si>
  <si>
    <t>半失能人数（人）</t>
  </si>
  <si>
    <t>补贴
标准</t>
  </si>
  <si>
    <t>发放金额（元）</t>
  </si>
  <si>
    <t>备注</t>
  </si>
  <si>
    <t>合计</t>
  </si>
  <si>
    <t>城市</t>
  </si>
  <si>
    <t>农村</t>
  </si>
  <si>
    <t>官厅镇</t>
  </si>
  <si>
    <t>河川乡</t>
  </si>
  <si>
    <t>黄铎堡镇</t>
  </si>
  <si>
    <t>开城镇</t>
  </si>
  <si>
    <t>彭堡镇</t>
  </si>
  <si>
    <t>三营镇</t>
  </si>
  <si>
    <t>头营镇</t>
  </si>
  <si>
    <t>寨科乡</t>
  </si>
  <si>
    <t>张易镇</t>
  </si>
  <si>
    <t>中河乡</t>
  </si>
  <si>
    <t>炭山乡</t>
  </si>
  <si>
    <t>古雁办事处</t>
  </si>
  <si>
    <t>北塬办事处</t>
  </si>
  <si>
    <t>小计</t>
  </si>
  <si>
    <t>城区敬老院</t>
  </si>
  <si>
    <t>杨郎敬老院</t>
  </si>
  <si>
    <t>寨科敬老院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</si>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</sst>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b/>
      <sz val="9"/>
      <name val="仿宋_GB2312"/>
      <family val="0"/>
    </font>
    <font>
      <sz val="10"/>
      <name val="仿宋_GB2312"/>
      <family val="0"/>
    </font>
    <font>
      <b/>
      <sz val="12"/>
      <name val="仿宋_GB2312"/>
      <family val="0"/>
    </font>
    <font>
      <sz val="10"/>
      <color indexed="10"/>
      <name val="仿宋_GB2312"/>
      <family val="0"/>
    </font>
    <font>
      <sz val="8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3" fillId="0" borderId="0" applyFont="0" applyFill="0" applyBorder="0" applyAlignment="0" applyProtection="0"/>
    <xf numFmtId="0" fontId="30" fillId="8" borderId="0" applyNumberFormat="0" applyBorder="0" applyAlignment="0" applyProtection="0"/>
    <xf numFmtId="9" fontId="3" fillId="0" borderId="0" applyFont="0" applyFill="0" applyBorder="0" applyAlignment="0" applyProtection="0"/>
    <xf numFmtId="0" fontId="30" fillId="9" borderId="0" applyNumberFormat="0" applyBorder="0" applyAlignment="0" applyProtection="0"/>
    <xf numFmtId="0" fontId="3" fillId="0" borderId="0">
      <alignment vertical="center"/>
      <protection/>
    </xf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" fillId="0" borderId="0">
      <alignment vertical="center"/>
      <protection/>
    </xf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0" borderId="0">
      <alignment vertical="center"/>
      <protection/>
    </xf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1" fillId="23" borderId="0" applyNumberFormat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/>
    </xf>
    <xf numFmtId="0" fontId="49" fillId="0" borderId="8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_花名册_3" xfId="15"/>
    <cellStyle name="常规_Sheet1" xfId="16"/>
    <cellStyle name="常规 2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常规_花名册_1" xfId="28"/>
    <cellStyle name="60% - 强调文字颜色 5" xfId="29"/>
    <cellStyle name="强调文字颜色 2" xfId="30"/>
    <cellStyle name="常规_存折号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常规_花名册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Currency [0]" xfId="49"/>
    <cellStyle name="40% - 强调文字颜色 4" xfId="50"/>
    <cellStyle name="Comma" xfId="51"/>
    <cellStyle name="Followed Hyperlink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Hyperlink" xfId="61"/>
    <cellStyle name="Comma [0]" xfId="62"/>
    <cellStyle name="标题 2" xfId="63"/>
    <cellStyle name="40% - 强调文字颜色 5" xfId="64"/>
    <cellStyle name="标题 3" xfId="65"/>
    <cellStyle name="强调文字颜色 6" xfId="66"/>
    <cellStyle name="40% - 强调文字颜色 1" xfId="67"/>
    <cellStyle name="常规 3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5.625" style="2" customWidth="1"/>
    <col min="2" max="2" width="10.875" style="2" customWidth="1"/>
    <col min="3" max="5" width="6.50390625" style="2" customWidth="1"/>
    <col min="6" max="6" width="8.875" style="2" customWidth="1"/>
    <col min="7" max="7" width="9.125" style="2" customWidth="1"/>
    <col min="8" max="8" width="11.00390625" style="2" customWidth="1"/>
    <col min="9" max="9" width="7.75390625" style="2" customWidth="1"/>
    <col min="10" max="10" width="8.375" style="2" customWidth="1"/>
    <col min="11" max="11" width="11.75390625" style="2" customWidth="1"/>
    <col min="12" max="12" width="13.25390625" style="2" customWidth="1"/>
    <col min="13" max="13" width="11.125" style="2" customWidth="1"/>
    <col min="14" max="14" width="12.75390625" style="2" customWidth="1"/>
    <col min="15" max="15" width="7.125" style="2" customWidth="1"/>
    <col min="16" max="16384" width="9.00390625" style="2" customWidth="1"/>
  </cols>
  <sheetData>
    <row r="1" spans="1:15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 t="s">
        <v>1</v>
      </c>
      <c r="B2" s="4"/>
      <c r="C2" s="4"/>
      <c r="D2" s="4"/>
      <c r="E2" s="4"/>
      <c r="F2" s="15"/>
      <c r="G2" s="15"/>
      <c r="H2" s="15"/>
      <c r="I2" s="15"/>
      <c r="J2" s="15"/>
      <c r="K2" s="15"/>
      <c r="L2" s="27"/>
      <c r="M2" s="32"/>
      <c r="N2" s="32"/>
      <c r="O2" s="32"/>
    </row>
    <row r="3" spans="1:15" ht="33.75" customHeight="1">
      <c r="A3" s="5" t="s">
        <v>2</v>
      </c>
      <c r="B3" s="5" t="s">
        <v>3</v>
      </c>
      <c r="C3" s="6" t="s">
        <v>4</v>
      </c>
      <c r="D3" s="6"/>
      <c r="E3" s="6"/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7</v>
      </c>
      <c r="L3" s="6" t="s">
        <v>10</v>
      </c>
      <c r="M3" s="6"/>
      <c r="N3" s="6"/>
      <c r="O3" s="33" t="s">
        <v>11</v>
      </c>
    </row>
    <row r="4" spans="1:15" ht="33.75" customHeight="1">
      <c r="A4" s="7"/>
      <c r="B4" s="7"/>
      <c r="C4" s="8" t="s">
        <v>12</v>
      </c>
      <c r="D4" s="8" t="s">
        <v>13</v>
      </c>
      <c r="E4" s="6" t="s">
        <v>14</v>
      </c>
      <c r="F4" s="17"/>
      <c r="G4" s="17"/>
      <c r="H4" s="17"/>
      <c r="I4" s="17"/>
      <c r="J4" s="17"/>
      <c r="K4" s="17"/>
      <c r="L4" s="6" t="s">
        <v>12</v>
      </c>
      <c r="M4" s="6" t="s">
        <v>13</v>
      </c>
      <c r="N4" s="6" t="s">
        <v>14</v>
      </c>
      <c r="O4" s="34"/>
    </row>
    <row r="5" spans="1:15" s="1" customFormat="1" ht="18" customHeight="1">
      <c r="A5" s="9">
        <v>1</v>
      </c>
      <c r="B5" s="10" t="s">
        <v>15</v>
      </c>
      <c r="C5" s="11">
        <f>F5+I5</f>
        <v>11</v>
      </c>
      <c r="D5" s="10">
        <v>0</v>
      </c>
      <c r="E5" s="11">
        <v>11</v>
      </c>
      <c r="F5" s="11">
        <v>6</v>
      </c>
      <c r="G5" s="18">
        <v>120</v>
      </c>
      <c r="H5" s="18">
        <f>F5*G5</f>
        <v>720</v>
      </c>
      <c r="I5" s="28">
        <v>5</v>
      </c>
      <c r="J5" s="18">
        <v>120</v>
      </c>
      <c r="K5" s="18">
        <f>I5*J5</f>
        <v>600</v>
      </c>
      <c r="L5" s="18">
        <f>H5+K5</f>
        <v>1320</v>
      </c>
      <c r="M5" s="18">
        <f>D5*120</f>
        <v>0</v>
      </c>
      <c r="N5" s="18">
        <f>E5*120</f>
        <v>1320</v>
      </c>
      <c r="O5" s="35"/>
    </row>
    <row r="6" spans="1:15" s="1" customFormat="1" ht="18" customHeight="1">
      <c r="A6" s="9">
        <v>2</v>
      </c>
      <c r="B6" s="10" t="s">
        <v>16</v>
      </c>
      <c r="C6" s="11">
        <f aca="true" t="shared" si="0" ref="C6:C17">F6+I6</f>
        <v>4</v>
      </c>
      <c r="D6" s="10">
        <v>0</v>
      </c>
      <c r="E6" s="11">
        <f aca="true" t="shared" si="1" ref="E6:E15">F6+I6</f>
        <v>4</v>
      </c>
      <c r="F6" s="11">
        <v>2</v>
      </c>
      <c r="G6" s="18">
        <v>120</v>
      </c>
      <c r="H6" s="18">
        <f aca="true" t="shared" si="2" ref="H6:H15">F6*G6</f>
        <v>240</v>
      </c>
      <c r="I6" s="28">
        <v>2</v>
      </c>
      <c r="J6" s="18">
        <v>120</v>
      </c>
      <c r="K6" s="18">
        <f aca="true" t="shared" si="3" ref="K6:K16">I6*J6</f>
        <v>240</v>
      </c>
      <c r="L6" s="18">
        <f aca="true" t="shared" si="4" ref="L6:L17">H6+K6</f>
        <v>480</v>
      </c>
      <c r="M6" s="18">
        <f aca="true" t="shared" si="5" ref="M6:M17">D6*120</f>
        <v>0</v>
      </c>
      <c r="N6" s="18">
        <f aca="true" t="shared" si="6" ref="N6:N15">E6*120</f>
        <v>480</v>
      </c>
      <c r="O6" s="18"/>
    </row>
    <row r="7" spans="1:15" s="1" customFormat="1" ht="18" customHeight="1">
      <c r="A7" s="9">
        <v>3</v>
      </c>
      <c r="B7" s="10" t="s">
        <v>17</v>
      </c>
      <c r="C7" s="11">
        <f t="shared" si="0"/>
        <v>9</v>
      </c>
      <c r="D7" s="10">
        <v>0</v>
      </c>
      <c r="E7" s="11">
        <f t="shared" si="1"/>
        <v>9</v>
      </c>
      <c r="F7" s="11">
        <v>3</v>
      </c>
      <c r="G7" s="18">
        <v>120</v>
      </c>
      <c r="H7" s="18">
        <f t="shared" si="2"/>
        <v>360</v>
      </c>
      <c r="I7" s="28">
        <v>6</v>
      </c>
      <c r="J7" s="18">
        <v>120</v>
      </c>
      <c r="K7" s="18">
        <f t="shared" si="3"/>
        <v>720</v>
      </c>
      <c r="L7" s="18">
        <f t="shared" si="4"/>
        <v>1080</v>
      </c>
      <c r="M7" s="18">
        <f t="shared" si="5"/>
        <v>0</v>
      </c>
      <c r="N7" s="18">
        <f t="shared" si="6"/>
        <v>1080</v>
      </c>
      <c r="O7" s="18"/>
    </row>
    <row r="8" spans="1:15" s="1" customFormat="1" ht="18" customHeight="1">
      <c r="A8" s="9">
        <v>4</v>
      </c>
      <c r="B8" s="10" t="s">
        <v>18</v>
      </c>
      <c r="C8" s="11">
        <f t="shared" si="0"/>
        <v>9</v>
      </c>
      <c r="D8" s="10">
        <v>0</v>
      </c>
      <c r="E8" s="11">
        <f t="shared" si="1"/>
        <v>9</v>
      </c>
      <c r="F8" s="11">
        <v>3</v>
      </c>
      <c r="G8" s="18">
        <v>120</v>
      </c>
      <c r="H8" s="18">
        <f t="shared" si="2"/>
        <v>360</v>
      </c>
      <c r="I8" s="28">
        <v>6</v>
      </c>
      <c r="J8" s="18">
        <v>120</v>
      </c>
      <c r="K8" s="18">
        <f t="shared" si="3"/>
        <v>720</v>
      </c>
      <c r="L8" s="18">
        <f t="shared" si="4"/>
        <v>1080</v>
      </c>
      <c r="M8" s="18">
        <f t="shared" si="5"/>
        <v>0</v>
      </c>
      <c r="N8" s="18">
        <f t="shared" si="6"/>
        <v>1080</v>
      </c>
      <c r="O8" s="18"/>
    </row>
    <row r="9" spans="1:15" s="1" customFormat="1" ht="18" customHeight="1">
      <c r="A9" s="9">
        <v>5</v>
      </c>
      <c r="B9" s="10" t="s">
        <v>19</v>
      </c>
      <c r="C9" s="11">
        <f t="shared" si="0"/>
        <v>7</v>
      </c>
      <c r="D9" s="10">
        <v>0</v>
      </c>
      <c r="E9" s="11">
        <f t="shared" si="1"/>
        <v>7</v>
      </c>
      <c r="F9" s="11">
        <v>0</v>
      </c>
      <c r="G9" s="18">
        <v>120</v>
      </c>
      <c r="H9" s="18">
        <f t="shared" si="2"/>
        <v>0</v>
      </c>
      <c r="I9" s="28">
        <v>7</v>
      </c>
      <c r="J9" s="18">
        <v>120</v>
      </c>
      <c r="K9" s="18">
        <f t="shared" si="3"/>
        <v>840</v>
      </c>
      <c r="L9" s="18">
        <f t="shared" si="4"/>
        <v>840</v>
      </c>
      <c r="M9" s="18">
        <f t="shared" si="5"/>
        <v>0</v>
      </c>
      <c r="N9" s="18">
        <f t="shared" si="6"/>
        <v>840</v>
      </c>
      <c r="O9" s="18"/>
    </row>
    <row r="10" spans="1:15" s="1" customFormat="1" ht="18" customHeight="1">
      <c r="A10" s="9">
        <v>6</v>
      </c>
      <c r="B10" s="10" t="s">
        <v>20</v>
      </c>
      <c r="C10" s="11">
        <f t="shared" si="0"/>
        <v>8</v>
      </c>
      <c r="D10" s="10">
        <v>0</v>
      </c>
      <c r="E10" s="11">
        <v>8</v>
      </c>
      <c r="F10" s="11">
        <v>3</v>
      </c>
      <c r="G10" s="18">
        <v>120</v>
      </c>
      <c r="H10" s="18">
        <f t="shared" si="2"/>
        <v>360</v>
      </c>
      <c r="I10" s="28">
        <v>5</v>
      </c>
      <c r="J10" s="18">
        <v>120</v>
      </c>
      <c r="K10" s="18">
        <f t="shared" si="3"/>
        <v>600</v>
      </c>
      <c r="L10" s="18">
        <f t="shared" si="4"/>
        <v>960</v>
      </c>
      <c r="M10" s="18">
        <f t="shared" si="5"/>
        <v>0</v>
      </c>
      <c r="N10" s="18">
        <f t="shared" si="6"/>
        <v>960</v>
      </c>
      <c r="O10" s="18"/>
    </row>
    <row r="11" spans="1:15" s="1" customFormat="1" ht="18" customHeight="1">
      <c r="A11" s="9">
        <v>7</v>
      </c>
      <c r="B11" s="10" t="s">
        <v>21</v>
      </c>
      <c r="C11" s="11">
        <f t="shared" si="0"/>
        <v>24</v>
      </c>
      <c r="D11" s="10">
        <v>0</v>
      </c>
      <c r="E11" s="11">
        <f t="shared" si="1"/>
        <v>24</v>
      </c>
      <c r="F11" s="19">
        <v>13</v>
      </c>
      <c r="G11" s="18">
        <v>120</v>
      </c>
      <c r="H11" s="18">
        <f t="shared" si="2"/>
        <v>1560</v>
      </c>
      <c r="I11" s="28">
        <v>11</v>
      </c>
      <c r="J11" s="18">
        <v>120</v>
      </c>
      <c r="K11" s="18">
        <f t="shared" si="3"/>
        <v>1320</v>
      </c>
      <c r="L11" s="18">
        <f t="shared" si="4"/>
        <v>2880</v>
      </c>
      <c r="M11" s="18">
        <f t="shared" si="5"/>
        <v>0</v>
      </c>
      <c r="N11" s="18">
        <f t="shared" si="6"/>
        <v>2880</v>
      </c>
      <c r="O11" s="18"/>
    </row>
    <row r="12" spans="1:15" s="1" customFormat="1" ht="18" customHeight="1">
      <c r="A12" s="9">
        <v>8</v>
      </c>
      <c r="B12" s="10" t="s">
        <v>22</v>
      </c>
      <c r="C12" s="11">
        <v>2</v>
      </c>
      <c r="D12" s="10">
        <v>0</v>
      </c>
      <c r="E12" s="11">
        <v>2</v>
      </c>
      <c r="F12" s="11">
        <v>0</v>
      </c>
      <c r="G12" s="18">
        <v>120</v>
      </c>
      <c r="H12" s="18">
        <f t="shared" si="2"/>
        <v>0</v>
      </c>
      <c r="I12" s="28">
        <v>2</v>
      </c>
      <c r="J12" s="18">
        <v>120</v>
      </c>
      <c r="K12" s="18">
        <f t="shared" si="3"/>
        <v>240</v>
      </c>
      <c r="L12" s="18">
        <f t="shared" si="4"/>
        <v>240</v>
      </c>
      <c r="M12" s="18">
        <f t="shared" si="5"/>
        <v>0</v>
      </c>
      <c r="N12" s="18">
        <f t="shared" si="6"/>
        <v>240</v>
      </c>
      <c r="O12" s="18"/>
    </row>
    <row r="13" spans="1:15" s="1" customFormat="1" ht="18" customHeight="1">
      <c r="A13" s="9">
        <v>9</v>
      </c>
      <c r="B13" s="10" t="s">
        <v>23</v>
      </c>
      <c r="C13" s="11">
        <f t="shared" si="0"/>
        <v>10</v>
      </c>
      <c r="D13" s="10">
        <v>0</v>
      </c>
      <c r="E13" s="11">
        <f t="shared" si="1"/>
        <v>10</v>
      </c>
      <c r="F13" s="11">
        <v>1</v>
      </c>
      <c r="G13" s="18">
        <v>120</v>
      </c>
      <c r="H13" s="18">
        <f t="shared" si="2"/>
        <v>120</v>
      </c>
      <c r="I13" s="28">
        <v>9</v>
      </c>
      <c r="J13" s="18">
        <v>120</v>
      </c>
      <c r="K13" s="18">
        <f t="shared" si="3"/>
        <v>1080</v>
      </c>
      <c r="L13" s="18">
        <f t="shared" si="4"/>
        <v>1200</v>
      </c>
      <c r="M13" s="18">
        <f t="shared" si="5"/>
        <v>0</v>
      </c>
      <c r="N13" s="18">
        <f t="shared" si="6"/>
        <v>1200</v>
      </c>
      <c r="O13" s="18"/>
    </row>
    <row r="14" spans="1:15" s="1" customFormat="1" ht="18" customHeight="1">
      <c r="A14" s="9">
        <v>10</v>
      </c>
      <c r="B14" s="10" t="s">
        <v>24</v>
      </c>
      <c r="C14" s="11">
        <f t="shared" si="0"/>
        <v>4</v>
      </c>
      <c r="D14" s="10">
        <v>0</v>
      </c>
      <c r="E14" s="11">
        <f t="shared" si="1"/>
        <v>4</v>
      </c>
      <c r="F14" s="11">
        <v>3</v>
      </c>
      <c r="G14" s="18">
        <v>120</v>
      </c>
      <c r="H14" s="18">
        <f t="shared" si="2"/>
        <v>360</v>
      </c>
      <c r="I14" s="28">
        <v>1</v>
      </c>
      <c r="J14" s="18">
        <v>120</v>
      </c>
      <c r="K14" s="18">
        <f t="shared" si="3"/>
        <v>120</v>
      </c>
      <c r="L14" s="18">
        <f t="shared" si="4"/>
        <v>480</v>
      </c>
      <c r="M14" s="18">
        <f t="shared" si="5"/>
        <v>0</v>
      </c>
      <c r="N14" s="18">
        <f t="shared" si="6"/>
        <v>480</v>
      </c>
      <c r="O14" s="18"/>
    </row>
    <row r="15" spans="1:15" s="1" customFormat="1" ht="18" customHeight="1">
      <c r="A15" s="9">
        <v>11</v>
      </c>
      <c r="B15" s="10" t="s">
        <v>25</v>
      </c>
      <c r="C15" s="11">
        <f t="shared" si="0"/>
        <v>1</v>
      </c>
      <c r="D15" s="10">
        <v>0</v>
      </c>
      <c r="E15" s="11">
        <f t="shared" si="1"/>
        <v>1</v>
      </c>
      <c r="F15" s="11">
        <v>0</v>
      </c>
      <c r="G15" s="18">
        <v>120</v>
      </c>
      <c r="H15" s="18">
        <f t="shared" si="2"/>
        <v>0</v>
      </c>
      <c r="I15" s="28">
        <v>1</v>
      </c>
      <c r="J15" s="18">
        <v>120</v>
      </c>
      <c r="K15" s="18">
        <f t="shared" si="3"/>
        <v>120</v>
      </c>
      <c r="L15" s="18">
        <f t="shared" si="4"/>
        <v>120</v>
      </c>
      <c r="M15" s="18">
        <f t="shared" si="5"/>
        <v>0</v>
      </c>
      <c r="N15" s="18">
        <f t="shared" si="6"/>
        <v>120</v>
      </c>
      <c r="O15" s="18"/>
    </row>
    <row r="16" spans="1:15" s="1" customFormat="1" ht="18" customHeight="1">
      <c r="A16" s="9">
        <v>12</v>
      </c>
      <c r="B16" s="10" t="s">
        <v>26</v>
      </c>
      <c r="C16" s="11">
        <f t="shared" si="0"/>
        <v>2</v>
      </c>
      <c r="D16" s="10">
        <f>C16</f>
        <v>2</v>
      </c>
      <c r="E16" s="11">
        <v>0</v>
      </c>
      <c r="F16" s="11">
        <v>0</v>
      </c>
      <c r="G16" s="18">
        <v>120</v>
      </c>
      <c r="H16" s="18">
        <f>F16*G16*2</f>
        <v>0</v>
      </c>
      <c r="I16" s="28">
        <v>2</v>
      </c>
      <c r="J16" s="18">
        <v>120</v>
      </c>
      <c r="K16" s="18">
        <f t="shared" si="3"/>
        <v>240</v>
      </c>
      <c r="L16" s="18">
        <f t="shared" si="4"/>
        <v>240</v>
      </c>
      <c r="M16" s="18">
        <f t="shared" si="5"/>
        <v>240</v>
      </c>
      <c r="N16" s="18">
        <f>E16*120*2</f>
        <v>0</v>
      </c>
      <c r="O16" s="18"/>
    </row>
    <row r="17" spans="1:15" s="1" customFormat="1" ht="18" customHeight="1">
      <c r="A17" s="9">
        <v>13</v>
      </c>
      <c r="B17" s="10" t="s">
        <v>27</v>
      </c>
      <c r="C17" s="11">
        <f t="shared" si="0"/>
        <v>1</v>
      </c>
      <c r="D17" s="10">
        <f>C17</f>
        <v>1</v>
      </c>
      <c r="E17" s="11">
        <v>0</v>
      </c>
      <c r="F17" s="11">
        <v>1</v>
      </c>
      <c r="G17" s="18">
        <v>120</v>
      </c>
      <c r="H17" s="18">
        <f>F17*G17</f>
        <v>120</v>
      </c>
      <c r="I17" s="28">
        <v>0</v>
      </c>
      <c r="J17" s="18">
        <v>120</v>
      </c>
      <c r="K17" s="18">
        <f>I17*J17*2</f>
        <v>0</v>
      </c>
      <c r="L17" s="18">
        <f t="shared" si="4"/>
        <v>120</v>
      </c>
      <c r="M17" s="18">
        <f t="shared" si="5"/>
        <v>120</v>
      </c>
      <c r="N17" s="18">
        <f>E17*120*2</f>
        <v>0</v>
      </c>
      <c r="O17" s="18"/>
    </row>
    <row r="18" spans="1:15" s="1" customFormat="1" ht="18" customHeight="1">
      <c r="A18" s="9"/>
      <c r="B18" s="8" t="s">
        <v>28</v>
      </c>
      <c r="C18" s="12">
        <f>SUM(C5:C17)</f>
        <v>92</v>
      </c>
      <c r="D18" s="8">
        <f>SUM(D5:D17)</f>
        <v>3</v>
      </c>
      <c r="E18" s="8">
        <f>SUM(E5:E17)</f>
        <v>89</v>
      </c>
      <c r="F18" s="12">
        <f>SUM(F5:F17)</f>
        <v>35</v>
      </c>
      <c r="G18" s="20"/>
      <c r="H18" s="20">
        <f>SUM(H5:H17)</f>
        <v>4200</v>
      </c>
      <c r="I18" s="29">
        <f>SUM(I5:I17)</f>
        <v>57</v>
      </c>
      <c r="J18" s="20"/>
      <c r="K18" s="20">
        <f>SUM(K5:K17)</f>
        <v>6840</v>
      </c>
      <c r="L18" s="20">
        <f>SUM(L5:L17)</f>
        <v>11040</v>
      </c>
      <c r="M18" s="20">
        <f>SUM(M5:M17)</f>
        <v>360</v>
      </c>
      <c r="N18" s="20">
        <f>SUM(N5:N17)</f>
        <v>10680</v>
      </c>
      <c r="O18" s="20"/>
    </row>
    <row r="19" spans="1:15" s="1" customFormat="1" ht="24" customHeight="1">
      <c r="A19" s="9">
        <v>1</v>
      </c>
      <c r="B19" s="10" t="s">
        <v>29</v>
      </c>
      <c r="C19" s="11">
        <v>96</v>
      </c>
      <c r="D19" s="10">
        <v>20</v>
      </c>
      <c r="E19" s="11">
        <v>75</v>
      </c>
      <c r="F19" s="21">
        <v>26</v>
      </c>
      <c r="G19" s="22">
        <v>1313</v>
      </c>
      <c r="H19" s="22">
        <f>F19*1313</f>
        <v>34138</v>
      </c>
      <c r="I19" s="30">
        <v>69</v>
      </c>
      <c r="J19" s="22">
        <v>788</v>
      </c>
      <c r="K19" s="22">
        <f>I19*788</f>
        <v>54372</v>
      </c>
      <c r="L19" s="18">
        <f>H19+K19</f>
        <v>88510</v>
      </c>
      <c r="M19" s="18">
        <v>18385</v>
      </c>
      <c r="N19" s="18">
        <v>70125</v>
      </c>
      <c r="O19" s="36"/>
    </row>
    <row r="20" spans="1:15" s="1" customFormat="1" ht="18" customHeight="1">
      <c r="A20" s="9">
        <v>2</v>
      </c>
      <c r="B20" s="10" t="s">
        <v>30</v>
      </c>
      <c r="C20" s="11">
        <f>F20+I20</f>
        <v>10</v>
      </c>
      <c r="D20" s="10">
        <v>0</v>
      </c>
      <c r="E20" s="11">
        <v>10</v>
      </c>
      <c r="F20" s="21">
        <v>1</v>
      </c>
      <c r="G20" s="22">
        <v>1313</v>
      </c>
      <c r="H20" s="22">
        <f>F20*G20</f>
        <v>1313</v>
      </c>
      <c r="I20" s="30">
        <v>9</v>
      </c>
      <c r="J20" s="22">
        <v>788</v>
      </c>
      <c r="K20" s="22">
        <f>I20*J20</f>
        <v>7092</v>
      </c>
      <c r="L20" s="18">
        <f>H20+K20</f>
        <v>8405</v>
      </c>
      <c r="M20" s="18">
        <v>0</v>
      </c>
      <c r="N20" s="18">
        <v>8405</v>
      </c>
      <c r="O20" s="18"/>
    </row>
    <row r="21" spans="1:15" s="1" customFormat="1" ht="18" customHeight="1">
      <c r="A21" s="9">
        <v>3</v>
      </c>
      <c r="B21" s="10" t="s">
        <v>31</v>
      </c>
      <c r="C21" s="11">
        <v>16</v>
      </c>
      <c r="D21" s="10">
        <v>2</v>
      </c>
      <c r="E21" s="11">
        <v>14</v>
      </c>
      <c r="F21" s="21">
        <v>4</v>
      </c>
      <c r="G21" s="22">
        <v>1313</v>
      </c>
      <c r="H21" s="22">
        <f>F21*G21</f>
        <v>5252</v>
      </c>
      <c r="I21" s="30">
        <v>12</v>
      </c>
      <c r="J21" s="22">
        <v>788</v>
      </c>
      <c r="K21" s="22">
        <f>I21*J21</f>
        <v>9456</v>
      </c>
      <c r="L21" s="18">
        <f>H21+K21</f>
        <v>14708</v>
      </c>
      <c r="M21" s="18">
        <v>2101</v>
      </c>
      <c r="N21" s="18">
        <v>12607</v>
      </c>
      <c r="O21" s="18"/>
    </row>
    <row r="22" spans="1:15" s="1" customFormat="1" ht="18" customHeight="1">
      <c r="A22" s="9"/>
      <c r="B22" s="8" t="s">
        <v>28</v>
      </c>
      <c r="C22" s="12">
        <f>SUM(C19:C21)</f>
        <v>122</v>
      </c>
      <c r="D22" s="8">
        <f>SUM(D19:D21)</f>
        <v>22</v>
      </c>
      <c r="E22" s="8">
        <f>SUM(E19:E21)</f>
        <v>99</v>
      </c>
      <c r="F22" s="23">
        <f>SUM(F19:F21)</f>
        <v>31</v>
      </c>
      <c r="G22" s="24"/>
      <c r="H22" s="24">
        <f>SUM(H19:H21)</f>
        <v>40703</v>
      </c>
      <c r="I22" s="31">
        <f>SUM(I19:I21)</f>
        <v>90</v>
      </c>
      <c r="J22" s="24"/>
      <c r="K22" s="24">
        <f>SUM(K19:K21)</f>
        <v>70920</v>
      </c>
      <c r="L22" s="20">
        <f>SUM(L19:L21)</f>
        <v>111623</v>
      </c>
      <c r="M22" s="20">
        <f>SUM(M19:M21)</f>
        <v>20486</v>
      </c>
      <c r="N22" s="20">
        <f>SUM(N19:N21)</f>
        <v>91137</v>
      </c>
      <c r="O22" s="20"/>
    </row>
    <row r="23" spans="1:15" s="1" customFormat="1" ht="18" customHeight="1">
      <c r="A23" s="13"/>
      <c r="B23" s="8" t="s">
        <v>12</v>
      </c>
      <c r="C23" s="12">
        <f>C18+C22</f>
        <v>214</v>
      </c>
      <c r="D23" s="8">
        <f>D18+D22</f>
        <v>25</v>
      </c>
      <c r="E23" s="8">
        <f>E18+E22</f>
        <v>188</v>
      </c>
      <c r="F23" s="23">
        <f>F18+F22</f>
        <v>66</v>
      </c>
      <c r="G23" s="25"/>
      <c r="H23" s="25">
        <f>H18+H22</f>
        <v>44903</v>
      </c>
      <c r="I23" s="23">
        <f>I18+I22</f>
        <v>147</v>
      </c>
      <c r="J23" s="25"/>
      <c r="K23" s="25">
        <f>K18+K22</f>
        <v>77760</v>
      </c>
      <c r="L23" s="25">
        <f>L18+L22</f>
        <v>122663</v>
      </c>
      <c r="M23" s="24">
        <f>M18+M22</f>
        <v>20846</v>
      </c>
      <c r="N23" s="24">
        <f>N18+N22</f>
        <v>101817</v>
      </c>
      <c r="O23" s="20"/>
    </row>
    <row r="24" spans="2:15" ht="15.75">
      <c r="B24" s="14" t="s">
        <v>32</v>
      </c>
      <c r="C24" s="14"/>
      <c r="D24" s="14"/>
      <c r="E24" s="14"/>
      <c r="F24" s="26" t="s">
        <v>33</v>
      </c>
      <c r="G24" s="26"/>
      <c r="H24" s="26"/>
      <c r="I24" s="26"/>
      <c r="J24" s="14"/>
      <c r="K24" s="14"/>
      <c r="L24" s="26" t="s">
        <v>34</v>
      </c>
      <c r="M24" s="26"/>
      <c r="N24" s="26"/>
      <c r="O24" s="26"/>
    </row>
    <row r="25" spans="2:15" ht="15.75">
      <c r="B25" s="14"/>
      <c r="C25" s="14"/>
      <c r="D25" s="14"/>
      <c r="E25" s="14"/>
      <c r="F25" s="26"/>
      <c r="G25" s="26"/>
      <c r="H25" s="26"/>
      <c r="I25" s="26"/>
      <c r="J25" s="14"/>
      <c r="K25" s="14"/>
      <c r="L25" s="26"/>
      <c r="M25" s="26"/>
      <c r="N25" s="26"/>
      <c r="O25" s="26"/>
    </row>
  </sheetData>
  <sheetProtection/>
  <mergeCells count="17">
    <mergeCell ref="A1:O1"/>
    <mergeCell ref="A2:E2"/>
    <mergeCell ref="L2:O2"/>
    <mergeCell ref="C3:E3"/>
    <mergeCell ref="L3:N3"/>
    <mergeCell ref="A3:A4"/>
    <mergeCell ref="B3:B4"/>
    <mergeCell ref="F3:F4"/>
    <mergeCell ref="G3:G4"/>
    <mergeCell ref="H3:H4"/>
    <mergeCell ref="I3:I4"/>
    <mergeCell ref="J3:J4"/>
    <mergeCell ref="K3:K4"/>
    <mergeCell ref="O3:O4"/>
    <mergeCell ref="L24:O25"/>
    <mergeCell ref="B24:E25"/>
    <mergeCell ref="F24:I25"/>
  </mergeCell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admin15</cp:lastModifiedBy>
  <dcterms:created xsi:type="dcterms:W3CDTF">2017-01-16T06:25:46Z</dcterms:created>
  <dcterms:modified xsi:type="dcterms:W3CDTF">2024-02-26T15:13:00Z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KSOReadingLayo">
    <vt:bool>false</vt:bool>
  </property>
  <property fmtid="{D5CDD505-2E9C-101B-9397-08002B2CF9AE}" pid="4" name="I">
    <vt:lpwstr>D1C9C7287421B17BFC39DC651A6F2013</vt:lpwstr>
  </property>
  <property fmtid="{D5CDD505-2E9C-101B-9397-08002B2CF9AE}" pid="5" name="퀀_generated_2.-2147483648">
    <vt:i4>2052</vt:i4>
  </property>
</Properties>
</file>